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ifdc-my.sharepoint.com/personal/msmith_ifdc_org/Documents/Documents/OFRA Documents/Fertilizer Use Calibration Tools/New format/"/>
    </mc:Choice>
  </mc:AlternateContent>
  <xr:revisionPtr revIDLastSave="0" documentId="8_{45E52B2A-82DC-4DAD-94D5-004DB95F9D87}" xr6:coauthVersionLast="47" xr6:coauthVersionMax="47" xr10:uidLastSave="{00000000-0000-0000-0000-000000000000}"/>
  <workbookProtection workbookPassword="CA89" lockStructure="1"/>
  <bookViews>
    <workbookView xWindow="37320" yWindow="-120" windowWidth="29040" windowHeight="15720" tabRatio="615" firstSheet="1" activeTab="1" xr2:uid="{00000000-000D-0000-FFFF-FFFF00000000}"/>
  </bookViews>
  <sheets>
    <sheet name="Instructions" sheetId="2" r:id="rId1"/>
    <sheet name="Calibration" sheetId="1" r:id="rId2"/>
  </sheets>
  <definedNames>
    <definedName name="Density">Calibration!$W$8:$X$13</definedName>
    <definedName name="Volume">Calibration!$Q$9:$U$15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X21" i="1"/>
  <c r="F10" i="1"/>
  <c r="E10" i="1"/>
  <c r="D10" i="1"/>
  <c r="X23" i="1"/>
  <c r="X22" i="1"/>
  <c r="AA10" i="1" l="1"/>
  <c r="AA9" i="1"/>
  <c r="AA8" i="1"/>
  <c r="R13" i="1" l="1"/>
  <c r="R12" i="1"/>
  <c r="X20" i="1" l="1"/>
  <c r="D21" i="1" s="1"/>
  <c r="G11" i="1"/>
  <c r="D13" i="1"/>
  <c r="E18" i="1" l="1"/>
  <c r="D18" i="1"/>
  <c r="C21" i="1" l="1"/>
</calcChain>
</file>

<file path=xl/sharedStrings.xml><?xml version="1.0" encoding="utf-8"?>
<sst xmlns="http://schemas.openxmlformats.org/spreadsheetml/2006/main" count="57" uniqueCount="51">
  <si>
    <t>The OFRA Fertilizer Calibration Tool eases calibration for accurate fertilizer application.</t>
  </si>
  <si>
    <t>1. With first use: enable editing and enable content.</t>
  </si>
  <si>
    <t>2. Provide information to determine the volume of the fertilizer application container. Three default options for Highland water bottles are given in the dropdown list in cell C11. The dropdown also offers options for round or rectangular containers. If one of these is selected, cells are created to enter the dimensions measured in cm.</t>
  </si>
  <si>
    <t xml:space="preserve">3. Select fertilizer from the dropdown in cell C14. This will access the fertilizer density which is used to calculate fertilizer weight in the container when level full. If the fertilizer of interest is not in the list, select other and enter the fertilizer density in cell D13. </t>
  </si>
  <si>
    <t>4. Enter fertilizer application rate in C16, and select units for rate, either kg/ha or kg/acre from dropdown in D16.</t>
  </si>
  <si>
    <t>5. Dropdown in C19 offers three application options. Depending on selection, information on distance between rows and/or between application points, or width of pass will be requested.</t>
  </si>
  <si>
    <t>6. The solution is given in D21 as to how many points or meters are covered per container.</t>
  </si>
  <si>
    <t>Changing default options for measuring units, the first 3 options in the drop downlist.</t>
  </si>
  <si>
    <t>1. unprotect in Review with password ofra</t>
  </si>
  <si>
    <t>2. change the name and volume as appropriate in cells q9 to r11. This will change the name in the dropdown list. (Determine the volume by filling with water and then weighing the water. Grams of water is volume in mL.</t>
  </si>
  <si>
    <t>3. Go to Review and protect the worksheet with password ofra.</t>
  </si>
  <si>
    <t xml:space="preserve">                 OFRA FERTILIZER </t>
  </si>
  <si>
    <t>CALIBRATION TOOL</t>
  </si>
  <si>
    <t>Look up Table for Calculating Volume</t>
  </si>
  <si>
    <t>Look up table for density</t>
  </si>
  <si>
    <t>Look up table for application</t>
  </si>
  <si>
    <t>Description</t>
  </si>
  <si>
    <t>Volume</t>
  </si>
  <si>
    <t>D10</t>
  </si>
  <si>
    <t>D11</t>
  </si>
  <si>
    <t>D12</t>
  </si>
  <si>
    <t>Urea</t>
  </si>
  <si>
    <t>Point</t>
  </si>
  <si>
    <t xml:space="preserve">FARO water bottle lid </t>
  </si>
  <si>
    <t>Single Super Phosphate</t>
  </si>
  <si>
    <t>Band</t>
  </si>
  <si>
    <t>Volume, mL</t>
  </si>
  <si>
    <t>Gino tomato sauce can</t>
  </si>
  <si>
    <t>Murate of potash</t>
  </si>
  <si>
    <t>Broadcast</t>
  </si>
  <si>
    <t>Volume of round measuring unit</t>
  </si>
  <si>
    <t>Nestle Ideal Milk can</t>
  </si>
  <si>
    <t>Zinc sulfate</t>
  </si>
  <si>
    <t>Diameter, cm</t>
  </si>
  <si>
    <t>Depth, cm</t>
  </si>
  <si>
    <t>NPK 15-15-15</t>
  </si>
  <si>
    <t>Density, g/mL</t>
  </si>
  <si>
    <t>Volume of square/rectangle measuring unit</t>
  </si>
  <si>
    <t>Length, cm</t>
  </si>
  <si>
    <t>Width, cm</t>
  </si>
  <si>
    <t>Height, cm</t>
  </si>
  <si>
    <t>NPS 20-10-10</t>
  </si>
  <si>
    <t>Fertilizer type</t>
  </si>
  <si>
    <t>Fertilizer Rate</t>
  </si>
  <si>
    <t>kg/ha</t>
  </si>
  <si>
    <t>Application Method</t>
  </si>
  <si>
    <t>point</t>
  </si>
  <si>
    <t>Calculations</t>
  </si>
  <si>
    <t xml:space="preserve"> </t>
  </si>
  <si>
    <t>Density</t>
  </si>
  <si>
    <t>Fertilizer Rate (kg/ha)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</si>
</sst>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22"/>
      <color theme="9" tint="-0.24994659260841701"/>
      <name val="Calibri"/>
      <family val="2"/>
      <scheme val="minor"/>
    </font>
    <font>
      <b/>
      <sz val="12"/>
      <color theme="9" tint="-0.2499465926084170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B050"/>
        <bgColor indexed="64"/>
      </patternFill>
    </fill>
    <fill>
      <patternFill patternType="solid">
        <fgColor rgb="FFFFFF99"/>
        <bgColor indexed="64"/>
      </patternFill>
    </fill>
  </fills>
  <borders count="19">
    <border>
      <left/>
      <right/>
      <top/>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1">
    <xf numFmtId="0" fontId="0" fillId="0" borderId="0"/>
  </cellStyleXfs>
  <cellXfs count="43">
    <xf numFmtId="0" fontId="0" fillId="0" borderId="0" xfId="0"/>
    <xf numFmtId="0" fontId="0" fillId="2" borderId="0" xfId="0" applyFill="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4" borderId="0" xfId="0" applyFill="1" applyAlignment="1" applyProtection="1">
      <alignment horizontal="center"/>
      <protection locked="0"/>
    </xf>
    <xf numFmtId="0" fontId="0" fillId="3" borderId="0" xfId="0" applyFill="1" applyAlignment="1" applyProtection="1">
      <alignment horizontal="center"/>
      <protection locked="0"/>
    </xf>
    <xf numFmtId="0" fontId="0" fillId="4" borderId="0" xfId="0" applyFill="1" applyProtection="1">
      <protection locked="0"/>
    </xf>
    <xf numFmtId="0" fontId="0" fillId="3" borderId="0" xfId="0" applyFill="1" applyAlignment="1" applyProtection="1">
      <alignment horizontal="center" vertical="top"/>
      <protection locked="0"/>
    </xf>
    <xf numFmtId="0" fontId="0" fillId="0" borderId="4" xfId="0"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0" xfId="0" applyFill="1" applyAlignment="1" applyProtection="1">
      <alignment horizontal="center"/>
      <protection hidden="1"/>
    </xf>
    <xf numFmtId="0" fontId="0" fillId="2" borderId="5" xfId="0" applyFill="1" applyBorder="1" applyAlignment="1" applyProtection="1">
      <alignment horizontal="center"/>
      <protection hidden="1"/>
    </xf>
    <xf numFmtId="0" fontId="0" fillId="2" borderId="4" xfId="0" applyFill="1" applyBorder="1" applyProtection="1">
      <protection hidden="1"/>
    </xf>
    <xf numFmtId="0" fontId="0" fillId="0" borderId="0" xfId="0" applyProtection="1">
      <protection hidden="1"/>
    </xf>
    <xf numFmtId="0" fontId="0" fillId="2" borderId="0" xfId="0" applyFill="1" applyProtection="1">
      <protection hidden="1"/>
    </xf>
    <xf numFmtId="0" fontId="0" fillId="2" borderId="1" xfId="0" applyFill="1" applyBorder="1" applyProtection="1">
      <protection hidden="1"/>
    </xf>
    <xf numFmtId="0" fontId="0" fillId="2" borderId="2" xfId="0" applyFill="1" applyBorder="1" applyProtection="1">
      <protection hidden="1"/>
    </xf>
    <xf numFmtId="0" fontId="0" fillId="2" borderId="3" xfId="0" applyFill="1" applyBorder="1" applyProtection="1">
      <protection hidden="1"/>
    </xf>
    <xf numFmtId="0" fontId="0" fillId="2" borderId="5" xfId="0" applyFill="1" applyBorder="1"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vertical="center"/>
      <protection hidden="1"/>
    </xf>
    <xf numFmtId="0" fontId="1" fillId="2" borderId="0" xfId="0" applyFont="1" applyFill="1" applyProtection="1">
      <protection hidden="1"/>
    </xf>
    <xf numFmtId="0" fontId="0" fillId="0" borderId="0" xfId="0" applyAlignment="1">
      <alignment wrapText="1"/>
    </xf>
    <xf numFmtId="0" fontId="2" fillId="0" borderId="0" xfId="0" applyFont="1"/>
    <xf numFmtId="0" fontId="0" fillId="4" borderId="0" xfId="0" applyFill="1" applyAlignment="1" applyProtection="1">
      <alignment horizontal="left"/>
      <protection locked="0"/>
    </xf>
    <xf numFmtId="0" fontId="3" fillId="0" borderId="0" xfId="0" applyFont="1" applyProtection="1">
      <protection hidden="1"/>
    </xf>
    <xf numFmtId="164" fontId="0" fillId="2" borderId="0" xfId="0" applyNumberFormat="1" applyFill="1" applyAlignment="1" applyProtection="1">
      <alignment horizontal="left"/>
      <protection hidden="1"/>
    </xf>
    <xf numFmtId="0" fontId="0" fillId="0" borderId="0" xfId="0" applyAlignment="1" applyProtection="1">
      <alignment horizontal="right"/>
      <protection hidden="1"/>
    </xf>
    <xf numFmtId="164" fontId="0" fillId="0" borderId="0" xfId="0" applyNumberFormat="1" applyProtection="1">
      <protection hidden="1"/>
    </xf>
    <xf numFmtId="0" fontId="0" fillId="5" borderId="9" xfId="0" applyFill="1" applyBorder="1" applyProtection="1">
      <protection hidden="1"/>
    </xf>
    <xf numFmtId="0" fontId="0" fillId="5" borderId="11" xfId="0" applyFill="1" applyBorder="1" applyProtection="1">
      <protection hidden="1"/>
    </xf>
    <xf numFmtId="0" fontId="0" fillId="5" borderId="0" xfId="0" applyFill="1" applyProtection="1">
      <protection hidden="1"/>
    </xf>
    <xf numFmtId="0" fontId="0" fillId="5" borderId="12" xfId="0" applyFill="1" applyBorder="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5" xfId="0" applyFill="1" applyBorder="1" applyProtection="1">
      <protection hidden="1"/>
    </xf>
    <xf numFmtId="0" fontId="0" fillId="5" borderId="16" xfId="0" applyFill="1" applyBorder="1" applyProtection="1">
      <protection hidden="1"/>
    </xf>
    <xf numFmtId="0" fontId="0" fillId="5" borderId="17" xfId="0" applyFill="1" applyBorder="1" applyProtection="1">
      <protection hidden="1"/>
    </xf>
    <xf numFmtId="0" fontId="0" fillId="5" borderId="17" xfId="0" applyFill="1" applyBorder="1" applyAlignment="1" applyProtection="1">
      <alignment horizontal="center"/>
      <protection hidden="1"/>
    </xf>
    <xf numFmtId="0" fontId="0" fillId="5" borderId="18" xfId="0" applyFill="1" applyBorder="1" applyAlignment="1" applyProtection="1">
      <alignment horizontal="center"/>
      <protection hidden="1"/>
    </xf>
    <xf numFmtId="0" fontId="0" fillId="5" borderId="10" xfId="0" applyFill="1" applyBorder="1" applyProtection="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2255716</xdr:colOff>
      <xdr:row>7</xdr:row>
      <xdr:rowOff>110470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52575" y="571500"/>
          <a:ext cx="2255716" cy="1237595"/>
        </a:xfrm>
        <a:prstGeom prst="rect">
          <a:avLst/>
        </a:prstGeom>
      </xdr:spPr>
    </xdr:pic>
    <xdr:clientData/>
  </xdr:twoCellAnchor>
  <xdr:twoCellAnchor>
    <xdr:from>
      <xdr:col>1</xdr:col>
      <xdr:colOff>0</xdr:colOff>
      <xdr:row>8</xdr:row>
      <xdr:rowOff>120650</xdr:rowOff>
    </xdr:from>
    <xdr:to>
      <xdr:col>7</xdr:col>
      <xdr:colOff>9525</xdr:colOff>
      <xdr:row>8</xdr:row>
      <xdr:rowOff>152400</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581025" y="2006600"/>
          <a:ext cx="8124825" cy="3175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1</xdr:col>
      <xdr:colOff>28575</xdr:colOff>
      <xdr:row>19</xdr:row>
      <xdr:rowOff>123825</xdr:rowOff>
    </xdr:from>
    <xdr:to>
      <xdr:col>7</xdr:col>
      <xdr:colOff>34925</xdr:colOff>
      <xdr:row>19</xdr:row>
      <xdr:rowOff>123825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609600" y="4152900"/>
          <a:ext cx="8426450"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12"/>
  <sheetViews>
    <sheetView workbookViewId="0">
      <selection activeCell="A6" sqref="A6"/>
    </sheetView>
  </sheetViews>
  <sheetFormatPr defaultRowHeight="14.5" x14ac:dyDescent="0.35"/>
  <cols>
    <col min="1" max="1" width="139.453125" customWidth="1"/>
  </cols>
  <sheetData>
    <row r="1" spans="1:1" ht="15.5" x14ac:dyDescent="0.35">
      <c r="A1" s="25" t="s">
        <v>0</v>
      </c>
    </row>
    <row r="2" spans="1:1" x14ac:dyDescent="0.35">
      <c r="A2" t="s">
        <v>1</v>
      </c>
    </row>
    <row r="3" spans="1:1" ht="43.5" x14ac:dyDescent="0.35">
      <c r="A3" s="24" t="s">
        <v>2</v>
      </c>
    </row>
    <row r="4" spans="1:1" ht="29" x14ac:dyDescent="0.35">
      <c r="A4" s="24" t="s">
        <v>3</v>
      </c>
    </row>
    <row r="5" spans="1:1" x14ac:dyDescent="0.35">
      <c r="A5" s="24" t="s">
        <v>4</v>
      </c>
    </row>
    <row r="6" spans="1:1" ht="29" x14ac:dyDescent="0.35">
      <c r="A6" s="24" t="s">
        <v>5</v>
      </c>
    </row>
    <row r="7" spans="1:1" x14ac:dyDescent="0.35">
      <c r="A7" s="24" t="s">
        <v>6</v>
      </c>
    </row>
    <row r="9" spans="1:1" x14ac:dyDescent="0.35">
      <c r="A9" s="24" t="s">
        <v>7</v>
      </c>
    </row>
    <row r="10" spans="1:1" x14ac:dyDescent="0.35">
      <c r="A10" s="24" t="s">
        <v>8</v>
      </c>
    </row>
    <row r="11" spans="1:1" ht="29" x14ac:dyDescent="0.35">
      <c r="A11" s="24" t="s">
        <v>9</v>
      </c>
    </row>
    <row r="12" spans="1:1" x14ac:dyDescent="0.35">
      <c r="A12" s="24"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I39"/>
  <sheetViews>
    <sheetView showZeros="0" tabSelected="1" workbookViewId="0">
      <selection activeCell="C11" sqref="C11"/>
    </sheetView>
  </sheetViews>
  <sheetFormatPr defaultColWidth="8.7265625" defaultRowHeight="14.5" x14ac:dyDescent="0.35"/>
  <cols>
    <col min="1" max="1" width="8.7265625" style="15"/>
    <col min="2" max="2" width="23.26953125" style="15" customWidth="1"/>
    <col min="3" max="3" width="40" style="15" customWidth="1"/>
    <col min="4" max="4" width="20.7265625" style="15" customWidth="1"/>
    <col min="5" max="5" width="15.54296875" style="15" customWidth="1"/>
    <col min="6" max="6" width="13.54296875" style="15" customWidth="1"/>
    <col min="7" max="7" width="13.1796875" style="15" customWidth="1"/>
    <col min="8" max="8" width="8.7265625" style="15"/>
    <col min="9" max="9" width="19.7265625" style="15" customWidth="1"/>
    <col min="10" max="13" width="8.7265625" style="15"/>
    <col min="14" max="14" width="18.7265625" style="15" customWidth="1"/>
    <col min="15" max="16" width="8.7265625" style="15"/>
    <col min="17" max="17" width="40.54296875" style="15" bestFit="1" customWidth="1"/>
    <col min="18" max="18" width="9.453125" style="15" customWidth="1"/>
    <col min="19" max="19" width="10.54296875" style="15" bestFit="1" customWidth="1"/>
    <col min="20" max="20" width="12.81640625" style="15" bestFit="1" customWidth="1"/>
    <col min="21" max="21" width="10.453125" style="15" bestFit="1" customWidth="1"/>
    <col min="22" max="22" width="8.7265625" style="15"/>
    <col min="23" max="23" width="26.26953125" style="15" customWidth="1"/>
    <col min="24" max="16384" width="8.7265625" style="15"/>
  </cols>
  <sheetData>
    <row r="1" spans="1:35" x14ac:dyDescent="0.35">
      <c r="A1" s="16"/>
      <c r="B1" s="16"/>
      <c r="C1" s="16"/>
      <c r="D1" s="16"/>
      <c r="E1" s="16"/>
      <c r="F1" s="16"/>
      <c r="G1" s="16"/>
      <c r="H1" s="16"/>
      <c r="I1" s="16"/>
      <c r="J1" s="16"/>
      <c r="K1" s="16"/>
      <c r="L1" s="16"/>
      <c r="M1" s="16"/>
      <c r="N1" s="16"/>
    </row>
    <row r="2" spans="1:35" ht="15" thickBot="1" x14ac:dyDescent="0.4">
      <c r="A2" s="16"/>
      <c r="B2" s="16"/>
      <c r="C2" s="16"/>
      <c r="D2" s="16"/>
      <c r="E2" s="16"/>
      <c r="F2" s="16"/>
      <c r="G2" s="16"/>
      <c r="H2" s="16"/>
      <c r="I2" s="16"/>
      <c r="J2" s="16"/>
      <c r="K2" s="16"/>
      <c r="L2" s="16"/>
      <c r="M2" s="16"/>
      <c r="N2" s="16"/>
    </row>
    <row r="3" spans="1:35" ht="15" thickTop="1" x14ac:dyDescent="0.35">
      <c r="A3" s="16"/>
      <c r="B3" s="17"/>
      <c r="C3" s="18"/>
      <c r="D3" s="18"/>
      <c r="E3" s="18"/>
      <c r="F3" s="18"/>
      <c r="G3" s="19"/>
      <c r="H3" s="16"/>
      <c r="I3" s="16"/>
      <c r="J3" s="16"/>
      <c r="K3" s="16"/>
      <c r="L3" s="16"/>
      <c r="M3" s="16"/>
      <c r="N3" s="16"/>
    </row>
    <row r="4" spans="1:35" ht="28.5" x14ac:dyDescent="0.35">
      <c r="A4" s="16"/>
      <c r="B4" s="14"/>
      <c r="C4" s="16"/>
      <c r="D4" s="22" t="s">
        <v>11</v>
      </c>
      <c r="E4" s="16"/>
      <c r="F4" s="16"/>
      <c r="G4" s="20"/>
      <c r="H4" s="16"/>
      <c r="I4" s="16"/>
      <c r="J4" s="16"/>
      <c r="K4" s="16"/>
      <c r="L4" s="16"/>
      <c r="M4" s="16"/>
      <c r="N4" s="16"/>
    </row>
    <row r="5" spans="1:35" ht="28.5" x14ac:dyDescent="0.65">
      <c r="A5" s="16"/>
      <c r="B5" s="14"/>
      <c r="C5" s="16" t="s">
        <v>12</v>
      </c>
      <c r="D5" s="23" t="s">
        <v>12</v>
      </c>
      <c r="E5" s="16"/>
      <c r="F5" s="16"/>
      <c r="G5" s="20"/>
      <c r="H5" s="16"/>
      <c r="I5" s="16"/>
      <c r="J5" s="16"/>
      <c r="K5" s="16"/>
      <c r="L5" s="16"/>
      <c r="M5" s="16"/>
      <c r="N5" s="16"/>
    </row>
    <row r="6" spans="1:35" x14ac:dyDescent="0.35">
      <c r="A6" s="16"/>
      <c r="B6" s="14"/>
      <c r="C6" s="16"/>
      <c r="D6" s="16"/>
      <c r="E6" s="16"/>
      <c r="F6" s="16"/>
      <c r="G6" s="20"/>
      <c r="H6" s="16"/>
      <c r="I6" s="16"/>
      <c r="J6" s="16"/>
      <c r="K6" s="16"/>
      <c r="L6" s="16"/>
      <c r="M6" s="16"/>
      <c r="N6" s="16"/>
    </row>
    <row r="7" spans="1:35" ht="15" thickBot="1" x14ac:dyDescent="0.4">
      <c r="A7" s="16"/>
      <c r="B7" s="14"/>
      <c r="C7" s="16"/>
      <c r="D7" s="16"/>
      <c r="E7" s="16"/>
      <c r="F7" s="16"/>
      <c r="G7" s="20"/>
      <c r="H7" s="16"/>
      <c r="I7" s="16"/>
      <c r="J7" s="16"/>
      <c r="K7" s="16"/>
      <c r="L7" s="16"/>
      <c r="M7" s="16"/>
      <c r="N7" s="16"/>
      <c r="Q7" s="27" t="s">
        <v>13</v>
      </c>
      <c r="W7" s="27" t="s">
        <v>14</v>
      </c>
      <c r="Z7" s="27" t="s">
        <v>15</v>
      </c>
      <c r="AE7" s="16"/>
      <c r="AF7" s="16"/>
    </row>
    <row r="8" spans="1:35" ht="15" thickBot="1" x14ac:dyDescent="0.4">
      <c r="A8" s="1"/>
      <c r="B8" s="2"/>
      <c r="C8" s="1"/>
      <c r="D8" s="1"/>
      <c r="E8" s="1"/>
      <c r="F8" s="1"/>
      <c r="G8" s="3"/>
      <c r="H8" s="1"/>
      <c r="I8" s="1"/>
      <c r="J8" s="16"/>
      <c r="K8" s="16"/>
      <c r="L8" s="16"/>
      <c r="M8" s="16"/>
      <c r="N8" s="16"/>
      <c r="Q8" s="38" t="s">
        <v>16</v>
      </c>
      <c r="R8" s="39" t="s">
        <v>17</v>
      </c>
      <c r="S8" s="40" t="s">
        <v>18</v>
      </c>
      <c r="T8" s="40" t="s">
        <v>19</v>
      </c>
      <c r="U8" s="41" t="s">
        <v>20</v>
      </c>
      <c r="W8" s="31" t="s">
        <v>21</v>
      </c>
      <c r="X8" s="42">
        <v>0.7</v>
      </c>
      <c r="Z8" s="31" t="s">
        <v>22</v>
      </c>
      <c r="AA8" s="42">
        <f>D19*E19</f>
        <v>0.1875</v>
      </c>
      <c r="AE8" s="16"/>
      <c r="AF8" s="16"/>
    </row>
    <row r="9" spans="1:35" ht="15" thickTop="1" x14ac:dyDescent="0.35">
      <c r="A9" s="1"/>
      <c r="B9" s="2"/>
      <c r="C9" s="1"/>
      <c r="D9" s="1"/>
      <c r="E9" s="1"/>
      <c r="F9" s="1"/>
      <c r="G9" s="3"/>
      <c r="H9" s="1"/>
      <c r="I9" s="1"/>
      <c r="J9" s="16"/>
      <c r="K9" s="16"/>
      <c r="L9" s="16"/>
      <c r="M9" s="16"/>
      <c r="N9" s="16"/>
      <c r="Q9" s="32" t="s">
        <v>23</v>
      </c>
      <c r="R9" s="33">
        <v>7</v>
      </c>
      <c r="S9" s="33"/>
      <c r="T9" s="33"/>
      <c r="U9" s="34"/>
      <c r="W9" s="32" t="s">
        <v>24</v>
      </c>
      <c r="X9" s="34">
        <v>1.1000000000000001</v>
      </c>
      <c r="Z9" s="32" t="s">
        <v>25</v>
      </c>
      <c r="AA9" s="34">
        <f>D19</f>
        <v>0.75</v>
      </c>
    </row>
    <row r="10" spans="1:35" ht="15" thickBot="1" x14ac:dyDescent="0.4">
      <c r="A10" s="1"/>
      <c r="B10" s="2"/>
      <c r="C10" s="1"/>
      <c r="D10" s="12">
        <f>IF(C11=0,0,VLOOKUP($C$11,Volume,3,FALSE))</f>
        <v>0</v>
      </c>
      <c r="E10" s="12" t="str">
        <f>IF(C11=0,0,VLOOKUP($C$11,Volume,4,FALSE))</f>
        <v>Diameter, cm</v>
      </c>
      <c r="F10" s="12" t="str">
        <f>IF(C11=0,0,VLOOKUP($C$11,Volume,5,FALSE))</f>
        <v>Depth, cm</v>
      </c>
      <c r="G10" s="13" t="s">
        <v>26</v>
      </c>
      <c r="H10" s="1"/>
      <c r="I10" s="1"/>
      <c r="J10" s="16"/>
      <c r="K10" s="16"/>
      <c r="L10" s="16"/>
      <c r="M10" s="16"/>
      <c r="N10" s="16"/>
      <c r="Q10" s="32" t="s">
        <v>27</v>
      </c>
      <c r="R10" s="33">
        <v>70</v>
      </c>
      <c r="S10" s="33"/>
      <c r="T10" s="33"/>
      <c r="U10" s="34"/>
      <c r="W10" s="32" t="s">
        <v>28</v>
      </c>
      <c r="X10" s="34">
        <v>1.1000000000000001</v>
      </c>
      <c r="Z10" s="35" t="s">
        <v>29</v>
      </c>
      <c r="AA10" s="37">
        <f>D19</f>
        <v>0.75</v>
      </c>
    </row>
    <row r="11" spans="1:35" x14ac:dyDescent="0.35">
      <c r="A11" s="1"/>
      <c r="B11" s="14" t="s">
        <v>17</v>
      </c>
      <c r="C11" s="26" t="s">
        <v>30</v>
      </c>
      <c r="D11" s="5"/>
      <c r="E11" s="5"/>
      <c r="F11" s="5"/>
      <c r="G11" s="13">
        <f>IF(C11=0,0,VLOOKUP(C11,Volume,2,FALSE))</f>
        <v>0</v>
      </c>
      <c r="H11" s="1"/>
      <c r="I11" s="1"/>
      <c r="J11" s="16"/>
      <c r="K11" s="16"/>
      <c r="L11" s="16"/>
      <c r="M11" s="16"/>
      <c r="N11" s="16"/>
      <c r="Q11" s="32" t="s">
        <v>31</v>
      </c>
      <c r="R11" s="33">
        <v>180</v>
      </c>
      <c r="S11" s="33"/>
      <c r="T11" s="33"/>
      <c r="U11" s="34"/>
      <c r="W11" s="32" t="s">
        <v>32</v>
      </c>
      <c r="X11" s="34">
        <v>1.5</v>
      </c>
    </row>
    <row r="12" spans="1:35" x14ac:dyDescent="0.35">
      <c r="A12" s="1"/>
      <c r="B12" s="2"/>
      <c r="C12" s="1"/>
      <c r="D12" s="1"/>
      <c r="E12" s="1"/>
      <c r="F12" s="1"/>
      <c r="G12" s="3"/>
      <c r="H12" s="1"/>
      <c r="I12" s="1"/>
      <c r="J12" s="16"/>
      <c r="K12" s="16"/>
      <c r="L12" s="16"/>
      <c r="M12" s="16"/>
      <c r="N12" s="16"/>
      <c r="Q12" s="32" t="s">
        <v>30</v>
      </c>
      <c r="R12" s="33">
        <f>3.14*(E11/2)^2*F11</f>
        <v>0</v>
      </c>
      <c r="S12" s="33"/>
      <c r="T12" s="33" t="s">
        <v>33</v>
      </c>
      <c r="U12" s="34" t="s">
        <v>34</v>
      </c>
      <c r="W12" s="32" t="s">
        <v>35</v>
      </c>
      <c r="X12" s="34">
        <v>1</v>
      </c>
      <c r="AH12" s="16"/>
      <c r="AI12" s="16"/>
    </row>
    <row r="13" spans="1:35" x14ac:dyDescent="0.35">
      <c r="A13" s="1"/>
      <c r="B13" s="2"/>
      <c r="C13" s="1"/>
      <c r="D13" s="21" t="str">
        <f>IF(C14="Other","Enter Density","")</f>
        <v/>
      </c>
      <c r="E13" s="12" t="s">
        <v>36</v>
      </c>
      <c r="F13" s="1"/>
      <c r="G13" s="3"/>
      <c r="H13" s="1"/>
      <c r="I13" s="1"/>
      <c r="J13" s="16"/>
      <c r="K13" s="16"/>
      <c r="L13" s="16"/>
      <c r="M13" s="16"/>
      <c r="N13" s="16"/>
      <c r="Q13" s="32" t="s">
        <v>37</v>
      </c>
      <c r="R13" s="33">
        <f>D11*E11*F11</f>
        <v>0</v>
      </c>
      <c r="S13" s="33" t="s">
        <v>38</v>
      </c>
      <c r="T13" s="33" t="s">
        <v>39</v>
      </c>
      <c r="U13" s="34" t="s">
        <v>40</v>
      </c>
      <c r="W13" s="32" t="s">
        <v>41</v>
      </c>
      <c r="X13" s="34">
        <v>1.1000000000000001</v>
      </c>
      <c r="AH13" s="16"/>
      <c r="AI13" s="16"/>
    </row>
    <row r="14" spans="1:35" x14ac:dyDescent="0.35">
      <c r="A14" s="1"/>
      <c r="B14" s="14" t="s">
        <v>42</v>
      </c>
      <c r="C14" s="6" t="s">
        <v>24</v>
      </c>
      <c r="D14" s="5"/>
      <c r="E14" s="12">
        <f>IF(C14=0,0,VLOOKUP(C14,Density,2,FALSE))</f>
        <v>1.1000000000000001</v>
      </c>
      <c r="F14" s="1"/>
      <c r="G14" s="3"/>
      <c r="H14" s="1"/>
      <c r="I14" s="1"/>
      <c r="J14" s="16"/>
      <c r="K14" s="16"/>
      <c r="L14" s="16"/>
      <c r="M14" s="16"/>
      <c r="N14" s="16"/>
      <c r="Q14" s="32"/>
      <c r="R14" s="33"/>
      <c r="S14" s="33"/>
      <c r="T14" s="33"/>
      <c r="U14" s="34"/>
    </row>
    <row r="15" spans="1:35" ht="15" thickBot="1" x14ac:dyDescent="0.4">
      <c r="A15" s="1"/>
      <c r="B15" s="14"/>
      <c r="C15" s="1"/>
      <c r="D15" s="1"/>
      <c r="E15" s="1"/>
      <c r="F15" s="1"/>
      <c r="G15" s="3"/>
      <c r="H15" s="1"/>
      <c r="I15" s="1"/>
      <c r="J15" s="16"/>
      <c r="K15" s="16"/>
      <c r="L15" s="16"/>
      <c r="M15" s="16"/>
      <c r="N15" s="16"/>
      <c r="Q15" s="35"/>
      <c r="R15" s="36"/>
      <c r="S15" s="36"/>
      <c r="T15" s="36"/>
      <c r="U15" s="37"/>
      <c r="W15" s="35"/>
      <c r="X15" s="37"/>
    </row>
    <row r="16" spans="1:35" x14ac:dyDescent="0.35">
      <c r="A16" s="1"/>
      <c r="B16" s="14" t="s">
        <v>43</v>
      </c>
      <c r="C16" s="7">
        <v>245</v>
      </c>
      <c r="D16" s="6" t="s">
        <v>44</v>
      </c>
      <c r="E16" s="1"/>
      <c r="F16" s="1"/>
      <c r="G16" s="3"/>
      <c r="H16" s="1"/>
      <c r="I16" s="1"/>
      <c r="J16" s="16"/>
      <c r="K16" s="16"/>
      <c r="L16" s="16"/>
      <c r="M16" s="16"/>
      <c r="N16" s="16"/>
    </row>
    <row r="17" spans="1:24" x14ac:dyDescent="0.35">
      <c r="A17" s="1"/>
      <c r="B17" s="2"/>
      <c r="C17" s="1"/>
      <c r="D17" s="1"/>
      <c r="E17" s="1"/>
      <c r="F17" s="1"/>
      <c r="G17" s="3"/>
      <c r="H17" s="1"/>
      <c r="I17" s="1"/>
      <c r="J17" s="16"/>
      <c r="K17" s="16"/>
      <c r="L17" s="16"/>
      <c r="M17" s="16"/>
      <c r="N17" s="16"/>
    </row>
    <row r="18" spans="1:24" x14ac:dyDescent="0.35">
      <c r="A18" s="1"/>
      <c r="B18" s="2"/>
      <c r="C18" s="1"/>
      <c r="D18" s="12" t="str">
        <f>IF(C19="point","Row Spacing, m",IF(C19="band","Row Spacing, m",IF(C19="Broadcast","Application Width, m","")))</f>
        <v>Row Spacing, m</v>
      </c>
      <c r="E18" s="12" t="str">
        <f>IF(C19="point","Point Spacing, m","")</f>
        <v>Point Spacing, m</v>
      </c>
      <c r="F18" s="1"/>
      <c r="G18" s="3"/>
      <c r="H18" s="1"/>
      <c r="I18" s="1"/>
      <c r="J18" s="16"/>
      <c r="K18" s="16"/>
      <c r="L18" s="16"/>
      <c r="M18" s="16"/>
      <c r="N18" s="16"/>
    </row>
    <row r="19" spans="1:24" x14ac:dyDescent="0.35">
      <c r="A19" s="1"/>
      <c r="B19" s="14" t="s">
        <v>45</v>
      </c>
      <c r="C19" s="4" t="s">
        <v>46</v>
      </c>
      <c r="D19" s="5">
        <v>0.75</v>
      </c>
      <c r="E19" s="5">
        <v>0.25</v>
      </c>
      <c r="F19" s="1"/>
      <c r="G19" s="3"/>
      <c r="H19" s="1"/>
      <c r="I19" s="1"/>
      <c r="J19" s="16"/>
      <c r="K19" s="16"/>
      <c r="L19" s="16"/>
      <c r="M19" s="16"/>
      <c r="N19" s="16"/>
      <c r="W19" s="27" t="s">
        <v>47</v>
      </c>
    </row>
    <row r="20" spans="1:24" x14ac:dyDescent="0.35">
      <c r="A20" s="1"/>
      <c r="B20" s="2"/>
      <c r="C20" s="1"/>
      <c r="D20" s="1"/>
      <c r="E20" s="1"/>
      <c r="F20" s="1"/>
      <c r="G20" s="3"/>
      <c r="H20" s="1"/>
      <c r="I20" s="1"/>
      <c r="J20" s="16"/>
      <c r="K20" s="16"/>
      <c r="L20" s="16"/>
      <c r="M20" s="16"/>
      <c r="N20" s="16"/>
      <c r="W20" s="29" t="s">
        <v>17</v>
      </c>
      <c r="X20" s="15">
        <f>VLOOKUP(C11,Volume,2,FALSE)</f>
        <v>0</v>
      </c>
    </row>
    <row r="21" spans="1:24" x14ac:dyDescent="0.35">
      <c r="A21" s="1"/>
      <c r="B21" s="8"/>
      <c r="C21" s="12" t="str">
        <f>IF(C19="Point","Points/container","Meters/container")</f>
        <v>Points/container</v>
      </c>
      <c r="D21" s="28" t="str">
        <f>IF(C11=0,"Choose a method to calculate volume",IF(C16=0,"Enter a fertilizer rate",IF(C14=0,"Enter fertilizer type",IF(X20=0,"Enter volume data",IF(C19=0,"Enter 'Application Method'",IF(X22=0,"Enter 'Application Method' data",(X20/(X23/10*X22))*X21))))))</f>
        <v>Enter volume data</v>
      </c>
      <c r="E21" s="1"/>
      <c r="F21" s="1"/>
      <c r="G21" s="3"/>
      <c r="H21" s="1"/>
      <c r="I21" s="1"/>
      <c r="J21" s="16"/>
      <c r="K21" s="16"/>
      <c r="L21" s="16"/>
      <c r="M21" s="16"/>
      <c r="N21" s="16"/>
      <c r="Q21" s="15" t="s">
        <v>48</v>
      </c>
      <c r="W21" s="29" t="s">
        <v>49</v>
      </c>
      <c r="X21" s="15">
        <f>IF(C14=0,0,VLOOKUP(C14,Density,2,FALSE))</f>
        <v>1.1000000000000001</v>
      </c>
    </row>
    <row r="22" spans="1:24" ht="15" thickBot="1" x14ac:dyDescent="0.4">
      <c r="A22" s="1"/>
      <c r="B22" s="9"/>
      <c r="C22" s="10"/>
      <c r="D22" s="10"/>
      <c r="E22" s="10"/>
      <c r="F22" s="10"/>
      <c r="G22" s="11"/>
      <c r="H22" s="1"/>
      <c r="I22" s="1"/>
      <c r="J22" s="16"/>
      <c r="K22" s="16"/>
      <c r="L22" s="16"/>
      <c r="M22" s="16"/>
      <c r="N22" s="16"/>
      <c r="W22" s="29" t="s">
        <v>45</v>
      </c>
      <c r="X22" s="30">
        <f>IF(C19="point",D19*E19,IF(C19="band",D19,IF(C19="broadcast",D19,"")))</f>
        <v>0.1875</v>
      </c>
    </row>
    <row r="23" spans="1:24" ht="15" thickTop="1" x14ac:dyDescent="0.35">
      <c r="A23" s="1"/>
      <c r="B23" s="1"/>
      <c r="C23" s="1"/>
      <c r="D23" s="1"/>
      <c r="E23" s="1"/>
      <c r="F23" s="1"/>
      <c r="G23" s="1"/>
      <c r="H23" s="1"/>
      <c r="I23" s="1"/>
      <c r="J23" s="16"/>
      <c r="K23" s="16"/>
      <c r="L23" s="16"/>
      <c r="M23" s="16"/>
      <c r="N23" s="16"/>
      <c r="W23" s="29" t="s">
        <v>50</v>
      </c>
      <c r="X23" s="15">
        <f>IF(D16="kg/ha",C16,IF(D16="kg/acre",C16/0.404685642,""))</f>
        <v>245</v>
      </c>
    </row>
    <row r="24" spans="1:24" x14ac:dyDescent="0.35">
      <c r="A24" s="1"/>
      <c r="B24" s="1"/>
      <c r="C24" s="1"/>
      <c r="D24" s="1"/>
      <c r="F24" s="1"/>
      <c r="G24" s="1"/>
      <c r="H24" s="1"/>
      <c r="I24" s="1"/>
      <c r="J24" s="16"/>
      <c r="K24" s="16"/>
      <c r="L24" s="16"/>
      <c r="M24" s="16"/>
      <c r="N24" s="16"/>
    </row>
    <row r="25" spans="1:24" x14ac:dyDescent="0.35">
      <c r="A25" s="16"/>
      <c r="B25" s="16"/>
      <c r="C25" s="16"/>
      <c r="E25" s="16"/>
      <c r="F25" s="1"/>
      <c r="G25" s="16"/>
      <c r="H25" s="16"/>
      <c r="I25" s="16"/>
      <c r="J25" s="16"/>
      <c r="K25" s="16"/>
      <c r="L25" s="16"/>
      <c r="M25" s="16"/>
      <c r="N25" s="16"/>
    </row>
    <row r="26" spans="1:24" x14ac:dyDescent="0.35">
      <c r="A26" s="16"/>
      <c r="B26" s="16"/>
      <c r="C26" s="16"/>
      <c r="D26" s="16"/>
      <c r="E26" s="16"/>
      <c r="F26" s="16"/>
      <c r="G26" s="16"/>
      <c r="H26" s="16"/>
      <c r="I26" s="16"/>
      <c r="J26" s="16"/>
      <c r="K26" s="16"/>
      <c r="L26" s="16"/>
      <c r="M26" s="16"/>
      <c r="N26" s="16"/>
    </row>
    <row r="27" spans="1:24" x14ac:dyDescent="0.35">
      <c r="A27" s="16"/>
      <c r="B27" s="16"/>
      <c r="C27" s="16"/>
      <c r="D27" s="16"/>
      <c r="E27" s="16"/>
      <c r="F27" s="16"/>
      <c r="G27" s="16"/>
      <c r="H27" s="16"/>
      <c r="I27" s="16"/>
      <c r="J27" s="16"/>
      <c r="K27" s="16"/>
      <c r="L27" s="16"/>
      <c r="M27" s="16"/>
      <c r="N27" s="16"/>
    </row>
    <row r="28" spans="1:24" x14ac:dyDescent="0.35">
      <c r="A28" s="16"/>
      <c r="B28" s="16"/>
      <c r="C28" s="16"/>
      <c r="D28" s="16"/>
      <c r="E28" s="16"/>
      <c r="F28" s="16"/>
      <c r="G28" s="16"/>
      <c r="H28" s="16"/>
      <c r="I28" s="16"/>
      <c r="J28" s="16"/>
      <c r="K28" s="16"/>
      <c r="L28" s="16"/>
      <c r="M28" s="16"/>
      <c r="N28" s="16"/>
    </row>
    <row r="29" spans="1:24" x14ac:dyDescent="0.35">
      <c r="A29" s="16"/>
      <c r="B29" s="16"/>
      <c r="D29" s="16"/>
      <c r="F29" s="16"/>
      <c r="G29" s="16"/>
      <c r="H29" s="16"/>
      <c r="I29" s="16"/>
      <c r="J29" s="16"/>
      <c r="K29" s="16"/>
      <c r="L29" s="16"/>
      <c r="M29" s="16"/>
      <c r="N29" s="16"/>
    </row>
    <row r="30" spans="1:24" x14ac:dyDescent="0.35">
      <c r="A30" s="16"/>
      <c r="B30" s="16"/>
      <c r="C30" s="16"/>
      <c r="D30" s="16"/>
      <c r="E30" s="16"/>
      <c r="F30" s="16"/>
      <c r="G30" s="16"/>
      <c r="H30" s="16"/>
      <c r="I30" s="16"/>
      <c r="J30" s="16"/>
      <c r="K30" s="16"/>
      <c r="L30" s="16"/>
      <c r="M30" s="16"/>
      <c r="N30" s="16"/>
    </row>
    <row r="31" spans="1:24" x14ac:dyDescent="0.35">
      <c r="A31" s="16"/>
      <c r="B31" s="16"/>
      <c r="C31" s="16"/>
      <c r="D31" s="16"/>
      <c r="E31" s="16"/>
      <c r="F31" s="16"/>
      <c r="G31" s="16"/>
      <c r="H31" s="16"/>
      <c r="I31" s="16"/>
      <c r="J31" s="16"/>
      <c r="K31" s="16"/>
      <c r="L31" s="16"/>
      <c r="M31" s="16"/>
      <c r="N31" s="16"/>
    </row>
    <row r="32" spans="1:24" x14ac:dyDescent="0.35">
      <c r="A32" s="16"/>
      <c r="B32" s="16"/>
      <c r="C32" s="16"/>
      <c r="D32" s="16"/>
      <c r="E32" s="16"/>
      <c r="F32" s="16"/>
      <c r="G32" s="16"/>
      <c r="H32" s="16"/>
      <c r="I32" s="16"/>
      <c r="J32" s="16"/>
      <c r="K32" s="16"/>
      <c r="L32" s="16"/>
      <c r="M32" s="16"/>
      <c r="N32" s="16"/>
    </row>
    <row r="33" spans="1:14" x14ac:dyDescent="0.35">
      <c r="A33" s="16"/>
      <c r="B33" s="16"/>
      <c r="C33" s="16"/>
      <c r="D33" s="16"/>
      <c r="E33" s="16"/>
      <c r="F33" s="16"/>
      <c r="G33" s="16"/>
      <c r="H33" s="16"/>
      <c r="I33" s="16"/>
      <c r="J33" s="16"/>
      <c r="K33" s="16"/>
      <c r="L33" s="16"/>
      <c r="M33" s="16"/>
      <c r="N33" s="16"/>
    </row>
    <row r="34" spans="1:14" x14ac:dyDescent="0.35">
      <c r="A34" s="16"/>
      <c r="B34" s="16"/>
      <c r="C34" s="16"/>
      <c r="D34" s="16"/>
      <c r="E34" s="16"/>
      <c r="F34" s="16"/>
      <c r="G34" s="16"/>
      <c r="H34" s="16"/>
      <c r="I34" s="16"/>
      <c r="J34" s="16"/>
      <c r="K34" s="16"/>
      <c r="L34" s="16"/>
      <c r="M34" s="16"/>
      <c r="N34" s="16"/>
    </row>
    <row r="35" spans="1:14" x14ac:dyDescent="0.35">
      <c r="B35" s="16"/>
      <c r="C35" s="16"/>
      <c r="D35" s="16"/>
      <c r="E35" s="16"/>
      <c r="F35" s="16"/>
      <c r="H35" s="16"/>
      <c r="I35" s="16"/>
      <c r="J35" s="16"/>
      <c r="K35" s="16"/>
      <c r="L35" s="16"/>
      <c r="M35" s="16"/>
      <c r="N35" s="16"/>
    </row>
    <row r="36" spans="1:14" x14ac:dyDescent="0.35">
      <c r="B36" s="16"/>
      <c r="C36" s="16"/>
      <c r="D36" s="16"/>
      <c r="E36" s="16"/>
      <c r="F36" s="16"/>
      <c r="G36" s="16"/>
      <c r="H36" s="16"/>
      <c r="I36" s="16"/>
      <c r="J36" s="16"/>
      <c r="K36" s="16"/>
      <c r="L36" s="16"/>
      <c r="M36" s="16"/>
      <c r="N36" s="16"/>
    </row>
    <row r="37" spans="1:14" x14ac:dyDescent="0.35">
      <c r="B37" s="16"/>
      <c r="C37" s="16"/>
      <c r="D37" s="16"/>
      <c r="E37" s="16"/>
      <c r="F37" s="16"/>
      <c r="G37" s="16"/>
      <c r="H37" s="16"/>
      <c r="I37" s="16"/>
      <c r="J37" s="16"/>
      <c r="K37" s="16"/>
      <c r="L37" s="16"/>
      <c r="M37" s="16"/>
      <c r="N37" s="16"/>
    </row>
    <row r="38" spans="1:14" x14ac:dyDescent="0.35">
      <c r="B38" s="16"/>
      <c r="C38" s="16"/>
      <c r="D38" s="16"/>
      <c r="E38" s="16"/>
      <c r="F38" s="16"/>
      <c r="G38" s="16"/>
      <c r="H38" s="16"/>
      <c r="I38" s="16"/>
      <c r="J38" s="16"/>
      <c r="K38" s="16"/>
      <c r="L38" s="16"/>
      <c r="M38" s="16"/>
      <c r="N38" s="16"/>
    </row>
    <row r="39" spans="1:14" x14ac:dyDescent="0.35">
      <c r="B39" s="16"/>
      <c r="C39" s="16"/>
      <c r="D39" s="16"/>
      <c r="E39" s="16"/>
      <c r="F39" s="16"/>
      <c r="G39" s="16"/>
      <c r="H39" s="16"/>
      <c r="I39" s="16"/>
      <c r="J39" s="16"/>
      <c r="K39" s="16"/>
      <c r="L39" s="16"/>
      <c r="M39" s="16"/>
      <c r="N39" s="16"/>
    </row>
  </sheetData>
  <sheetProtection password="CA89" sheet="1" objects="1" scenarios="1"/>
  <dataConsolidate/>
  <dataValidations count="5">
    <dataValidation type="list" allowBlank="1" showInputMessage="1" showErrorMessage="1" sqref="C11" xr:uid="{00000000-0002-0000-0100-000000000000}">
      <formula1>$Q$9:$Q$15</formula1>
    </dataValidation>
    <dataValidation type="list" allowBlank="1" showInputMessage="1" showErrorMessage="1" sqref="C19" xr:uid="{00000000-0002-0000-0100-000001000000}">
      <formula1>"point,band,broadcast"</formula1>
    </dataValidation>
    <dataValidation type="list" allowBlank="1" showInputMessage="1" showErrorMessage="1" sqref="D16" xr:uid="{00000000-0002-0000-0100-000002000000}">
      <formula1>"kg/acre,kg/ha"</formula1>
    </dataValidation>
    <dataValidation type="list" allowBlank="1" showDropDown="1" showInputMessage="1" showErrorMessage="1" sqref="E16:F16" xr:uid="{00000000-0002-0000-0100-000003000000}">
      <formula1>"kg/acre,kg/ha"</formula1>
    </dataValidation>
    <dataValidation type="list" allowBlank="1" showInputMessage="1" showErrorMessage="1" sqref="C14" xr:uid="{00000000-0002-0000-0100-000004000000}">
      <formula1>$W$8:$W$15</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caa660-3182-4f27-8fa7-16736e9283fd">
      <Terms xmlns="http://schemas.microsoft.com/office/infopath/2007/PartnerControls"/>
    </lcf76f155ced4ddcb4097134ff3c332f>
    <TaxCatchAll xmlns="6a2a5ef5-46a6-42c7-b9b9-d957781a30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06E43CE199CA4E83A38C4C763FD4F5" ma:contentTypeVersion="21" ma:contentTypeDescription="Create a new document." ma:contentTypeScope="" ma:versionID="42cdcb359da16d98fd63cedc49cea169">
  <xsd:schema xmlns:xsd="http://www.w3.org/2001/XMLSchema" xmlns:xs="http://www.w3.org/2001/XMLSchema" xmlns:p="http://schemas.microsoft.com/office/2006/metadata/properties" xmlns:ns2="cfcaa660-3182-4f27-8fa7-16736e9283fd" xmlns:ns3="6a2a5ef5-46a6-42c7-b9b9-d957781a302b" targetNamespace="http://schemas.microsoft.com/office/2006/metadata/properties" ma:root="true" ma:fieldsID="7db9a6aa8fcce63508b8758ce3094111" ns2:_="" ns3:_="">
    <xsd:import namespace="cfcaa660-3182-4f27-8fa7-16736e9283fd"/>
    <xsd:import namespace="6a2a5ef5-46a6-42c7-b9b9-d957781a30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caa660-3182-4f27-8fa7-16736e9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9e8d040-3cf8-41ce-a03b-17301c6837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2a5ef5-46a6-42c7-b9b9-d957781a302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f4c7dd-037c-4b5f-8a18-556f4eb4aa42}" ma:internalName="TaxCatchAll" ma:showField="CatchAllData" ma:web="6a2a5ef5-46a6-42c7-b9b9-d957781a30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9404C3-935D-401D-947A-EA78F8FB65BC}">
  <ds:schemaRefs>
    <ds:schemaRef ds:uri="http://purl.org/dc/elements/1.1/"/>
    <ds:schemaRef ds:uri="http://schemas.openxmlformats.org/package/2006/metadata/core-properties"/>
    <ds:schemaRef ds:uri="http://purl.org/dc/terms/"/>
    <ds:schemaRef ds:uri="6a2a5ef5-46a6-42c7-b9b9-d957781a302b"/>
    <ds:schemaRef ds:uri="http://purl.org/dc/dcmitype/"/>
    <ds:schemaRef ds:uri="http://schemas.microsoft.com/office/2006/metadata/properties"/>
    <ds:schemaRef ds:uri="http://schemas.microsoft.com/office/2006/documentManagement/types"/>
    <ds:schemaRef ds:uri="http://schemas.microsoft.com/office/infopath/2007/PartnerControls"/>
    <ds:schemaRef ds:uri="cfcaa660-3182-4f27-8fa7-16736e9283fd"/>
    <ds:schemaRef ds:uri="http://www.w3.org/XML/1998/namespace"/>
  </ds:schemaRefs>
</ds:datastoreItem>
</file>

<file path=customXml/itemProps2.xml><?xml version="1.0" encoding="utf-8"?>
<ds:datastoreItem xmlns:ds="http://schemas.openxmlformats.org/officeDocument/2006/customXml" ds:itemID="{D7FAD38A-49C9-4966-B7C3-12CACCD94ED6}">
  <ds:schemaRefs>
    <ds:schemaRef ds:uri="http://schemas.microsoft.com/sharepoint/v3/contenttype/forms"/>
  </ds:schemaRefs>
</ds:datastoreItem>
</file>

<file path=customXml/itemProps3.xml><?xml version="1.0" encoding="utf-8"?>
<ds:datastoreItem xmlns:ds="http://schemas.openxmlformats.org/officeDocument/2006/customXml" ds:itemID="{C5C9B29B-A126-498A-A865-A67168CE7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caa660-3182-4f27-8fa7-16736e9283fd"/>
    <ds:schemaRef ds:uri="6a2a5ef5-46a6-42c7-b9b9-d957781a3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Calibration</vt:lpstr>
      <vt:lpstr>Density</vt:lpstr>
      <vt:lpstr>Volume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snr</dc:creator>
  <cp:keywords/>
  <dc:description/>
  <cp:lastModifiedBy>Madeline Smith</cp:lastModifiedBy>
  <cp:revision/>
  <dcterms:created xsi:type="dcterms:W3CDTF">2014-07-14T14:05:02Z</dcterms:created>
  <dcterms:modified xsi:type="dcterms:W3CDTF">2026-01-06T16:17:33Z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0x0101008E06E43CE199CA4E83A38C4C763FD4F5</vt:lpwstr>
  </property>
  <property fmtid="{D5CDD505-2E9C-101B-9397-08002B2CF9AE}" pid="3" name="MediaServiceImageTags">
    <vt:lpwstr/>
  </property>
</Properties>
</file>